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1 Bogføringskunder\"/>
    </mc:Choice>
  </mc:AlternateContent>
  <xr:revisionPtr revIDLastSave="0" documentId="13_ncr:1_{B1B567CB-0FC7-4238-8D5B-01DC202AB8A4}" xr6:coauthVersionLast="47" xr6:coauthVersionMax="47" xr10:uidLastSave="{00000000-0000-0000-0000-000000000000}"/>
  <bookViews>
    <workbookView xWindow="19455" yWindow="1875" windowWidth="14310" windowHeight="13710" xr2:uid="{00000000-000D-0000-FFFF-FFFF00000000}"/>
  </bookViews>
  <sheets>
    <sheet name="Ark2" sheetId="2" r:id="rId1"/>
    <sheet name="Ark1" sheetId="1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2" l="1"/>
  <c r="F42" i="2"/>
  <c r="F23" i="2" s="1"/>
  <c r="F31" i="2"/>
  <c r="F16" i="2"/>
  <c r="C16" i="2"/>
  <c r="F22" i="2"/>
  <c r="C23" i="2"/>
  <c r="K9" i="1"/>
  <c r="K7" i="1"/>
  <c r="K11" i="1" s="1"/>
  <c r="H7" i="1"/>
  <c r="K16" i="1"/>
  <c r="K14" i="1"/>
  <c r="J9" i="1"/>
  <c r="J7" i="1"/>
  <c r="J12" i="1" s="1"/>
  <c r="I9" i="1"/>
  <c r="I7" i="1"/>
  <c r="I12" i="1" s="1"/>
  <c r="J24" i="1"/>
  <c r="I24" i="1"/>
  <c r="H24" i="1"/>
  <c r="J25" i="1" s="1"/>
  <c r="I34" i="1" s="1"/>
  <c r="G24" i="1"/>
  <c r="F24" i="1"/>
  <c r="E24" i="1"/>
  <c r="G25" i="1"/>
  <c r="G34" i="1" s="1"/>
  <c r="G12" i="1"/>
  <c r="E12" i="1"/>
  <c r="F12" i="1"/>
  <c r="H9" i="1"/>
  <c r="H12" i="1" l="1"/>
  <c r="G13" i="1"/>
  <c r="G31" i="1" s="1"/>
  <c r="J13" i="1"/>
  <c r="I31" i="1" s="1"/>
</calcChain>
</file>

<file path=xl/sharedStrings.xml><?xml version="1.0" encoding="utf-8"?>
<sst xmlns="http://schemas.openxmlformats.org/spreadsheetml/2006/main" count="79" uniqueCount="57">
  <si>
    <t>Afstemning indestående i stiftsmidlerne</t>
  </si>
  <si>
    <t>Ifølge opgørelse fra stiftet</t>
  </si>
  <si>
    <t>Gravstedskapitaler</t>
  </si>
  <si>
    <t>Nuværende gravstedskapitaler</t>
  </si>
  <si>
    <t>Hjemfaldne gravstedskapitaler</t>
  </si>
  <si>
    <t>Nuv. gravstedskap. med rate</t>
  </si>
  <si>
    <t>Rateudbetaling</t>
  </si>
  <si>
    <t>Indestående gravstedskapitaler i alt</t>
  </si>
  <si>
    <t>Kirkekapitaler</t>
  </si>
  <si>
    <t>Tiendeafløsning</t>
  </si>
  <si>
    <t>Ekspropriationserstatning</t>
  </si>
  <si>
    <t>Salgssummer</t>
  </si>
  <si>
    <t>Andet indlån med rente</t>
  </si>
  <si>
    <t>Andet</t>
  </si>
  <si>
    <t>Indestående kirkekapitaler i alt</t>
  </si>
  <si>
    <t>Ifølge kirkekassens bogholderi</t>
  </si>
  <si>
    <t>Artskonto 619090</t>
  </si>
  <si>
    <t>difference</t>
  </si>
  <si>
    <t>Artskonto 619030</t>
  </si>
  <si>
    <t>(Udfyld kun gule/grå felter)</t>
  </si>
  <si>
    <t>Grundbyrdeafløsning</t>
  </si>
  <si>
    <t>Primo</t>
  </si>
  <si>
    <t>Ultimo</t>
  </si>
  <si>
    <t>Borup</t>
  </si>
  <si>
    <t>Kimmerslev</t>
  </si>
  <si>
    <t>Nr Dalby</t>
  </si>
  <si>
    <t>Indtægt gravstedskap</t>
  </si>
  <si>
    <t>Indtægt  gravstedskapitaler</t>
  </si>
  <si>
    <t>Hjemfald gravstedskapitaler</t>
  </si>
  <si>
    <t>Primo gravstedskapitaler</t>
  </si>
  <si>
    <t>Primo kirkekapitaler</t>
  </si>
  <si>
    <t>Rente gravstedskapitaler</t>
  </si>
  <si>
    <t>Rente kirkekapitaler</t>
  </si>
  <si>
    <t>KAS</t>
  </si>
  <si>
    <t>Regnskab</t>
  </si>
  <si>
    <t>Afstemning Stiftsmidler</t>
  </si>
  <si>
    <t>Lån</t>
  </si>
  <si>
    <t>Primo lån</t>
  </si>
  <si>
    <t>Afdrag</t>
  </si>
  <si>
    <t>Ultimo lån</t>
  </si>
  <si>
    <t>Rente lån</t>
  </si>
  <si>
    <t>Renteafkast gravstedskapitaler</t>
  </si>
  <si>
    <t>Renteafkast kirkekapitaler</t>
  </si>
  <si>
    <t>Regnskab - KAS Årsopgørelse</t>
  </si>
  <si>
    <t>Gravstedskapitaler før 2007</t>
  </si>
  <si>
    <t>Gravstedskapitaler med rate</t>
  </si>
  <si>
    <t>Ultimo gravstedskapitaler</t>
  </si>
  <si>
    <t>Andet indlån</t>
  </si>
  <si>
    <t>Ultimo kirkekapitaler</t>
  </si>
  <si>
    <t>Ændring kirkekapitaler</t>
  </si>
  <si>
    <t>Renteindtægter</t>
  </si>
  <si>
    <t>Renteudgifter</t>
  </si>
  <si>
    <t>Tilgodehavender</t>
  </si>
  <si>
    <t>Kapitaler ikke modtaget i stiftet 31. december</t>
  </si>
  <si>
    <t>Aftale</t>
  </si>
  <si>
    <t>Ikke indgåede kaitaler</t>
  </si>
  <si>
    <t>Ikke indgåede kaitaler (Sum)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</si>
</sst>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4" fontId="1" fillId="0" borderId="0" xfId="0" applyNumberFormat="1" applyFont="1"/>
    <xf numFmtId="4" fontId="2" fillId="0" borderId="0" xfId="0" applyNumberFormat="1" applyFont="1"/>
    <xf numFmtId="4" fontId="1" fillId="0" borderId="1" xfId="0" applyNumberFormat="1" applyFont="1" applyBorder="1"/>
    <xf numFmtId="4" fontId="3" fillId="0" borderId="0" xfId="0" applyNumberFormat="1" applyFont="1"/>
    <xf numFmtId="4" fontId="4" fillId="0" borderId="0" xfId="0" applyNumberFormat="1" applyFont="1"/>
    <xf numFmtId="4" fontId="1" fillId="0" borderId="0" xfId="0" applyNumberFormat="1" applyFont="1" applyAlignment="1">
      <alignment horizontal="center"/>
    </xf>
    <xf numFmtId="4" fontId="5" fillId="0" borderId="0" xfId="0" applyNumberFormat="1" applyFont="1"/>
    <xf numFmtId="4" fontId="1" fillId="2" borderId="0" xfId="0" applyNumberFormat="1" applyFont="1" applyFill="1"/>
    <xf numFmtId="4" fontId="1" fillId="2" borderId="1" xfId="0" applyNumberFormat="1" applyFont="1" applyFill="1" applyBorder="1"/>
    <xf numFmtId="4" fontId="2" fillId="2" borderId="0" xfId="0" applyNumberFormat="1" applyFont="1" applyFill="1"/>
    <xf numFmtId="4" fontId="6" fillId="0" borderId="0" xfId="0" applyNumberFormat="1" applyFont="1"/>
    <xf numFmtId="49" fontId="1" fillId="0" borderId="0" xfId="0" applyNumberFormat="1" applyFont="1"/>
    <xf numFmtId="4" fontId="1" fillId="3" borderId="1" xfId="0" applyNumberFormat="1" applyFont="1" applyFill="1" applyBorder="1"/>
    <xf numFmtId="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" fontId="1" fillId="3" borderId="0" xfId="0" applyNumberFormat="1" applyFont="1" applyFill="1"/>
    <xf numFmtId="4" fontId="1" fillId="0" borderId="2" xfId="0" applyNumberFormat="1" applyFont="1" applyBorder="1"/>
    <xf numFmtId="4" fontId="1" fillId="0" borderId="3" xfId="0" applyNumberFormat="1" applyFont="1" applyBorder="1"/>
    <xf numFmtId="0" fontId="5" fillId="0" borderId="0" xfId="0" applyFont="1"/>
    <xf numFmtId="4" fontId="0" fillId="0" borderId="0" xfId="0" applyNumberFormat="1"/>
    <xf numFmtId="4" fontId="0" fillId="0" borderId="4" xfId="0" applyNumberFormat="1" applyBorder="1"/>
    <xf numFmtId="0" fontId="7" fillId="0" borderId="0" xfId="0" applyFont="1"/>
    <xf numFmtId="0" fontId="0" fillId="0" borderId="4" xfId="0" applyBorder="1"/>
    <xf numFmtId="4" fontId="5" fillId="0" borderId="0" xfId="1" applyNumberFormat="1"/>
    <xf numFmtId="4" fontId="2" fillId="0" borderId="5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0" fontId="5" fillId="0" borderId="1" xfId="0" applyFont="1" applyBorder="1"/>
    <xf numFmtId="4" fontId="0" fillId="0" borderId="1" xfId="0" applyNumberFormat="1" applyBorder="1"/>
    <xf numFmtId="0" fontId="0" fillId="0" borderId="1" xfId="0" applyBorder="1"/>
    <xf numFmtId="0" fontId="7" fillId="0" borderId="1" xfId="0" applyFont="1" applyBorder="1"/>
  </cellXfs>
  <cellStyles count="2">
    <cellStyle name="Normal" xfId="0" builtinId="0"/>
    <cellStyle name="Normal 2" xfId="1" xr:uid="{D7668AB6-06EF-4CF9-9B3D-37154C27B60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topLeftCell="A19" workbookViewId="0">
      <selection activeCell="J44" sqref="J44"/>
    </sheetView>
  </sheetViews>
  <sheetFormatPr defaultRowHeight="12.75" x14ac:dyDescent="0.2"/>
  <cols>
    <col min="2" max="2" width="23.85546875" customWidth="1"/>
    <col min="3" max="3" width="12.7109375" customWidth="1"/>
    <col min="4" max="4" width="2.7109375" customWidth="1"/>
    <col min="5" max="5" width="26" customWidth="1"/>
    <col min="6" max="6" width="12.7109375" customWidth="1"/>
  </cols>
  <sheetData>
    <row r="1" spans="1:6" x14ac:dyDescent="0.2">
      <c r="A1" s="22" t="s">
        <v>35</v>
      </c>
      <c r="C1" s="19" t="s">
        <v>43</v>
      </c>
    </row>
    <row r="2" spans="1:6" x14ac:dyDescent="0.2">
      <c r="A2" s="19"/>
    </row>
    <row r="3" spans="1:6" x14ac:dyDescent="0.2">
      <c r="A3" s="22" t="s">
        <v>34</v>
      </c>
      <c r="E3" s="22" t="s">
        <v>33</v>
      </c>
    </row>
    <row r="4" spans="1:6" x14ac:dyDescent="0.2">
      <c r="A4" s="22"/>
      <c r="E4" s="22"/>
    </row>
    <row r="5" spans="1:6" x14ac:dyDescent="0.2">
      <c r="A5" s="22" t="s">
        <v>50</v>
      </c>
      <c r="E5" s="22"/>
    </row>
    <row r="6" spans="1:6" x14ac:dyDescent="0.2">
      <c r="A6">
        <v>255010</v>
      </c>
      <c r="B6" s="19" t="s">
        <v>31</v>
      </c>
      <c r="C6" s="21">
        <v>0</v>
      </c>
      <c r="E6" s="19" t="s">
        <v>41</v>
      </c>
      <c r="F6" s="21">
        <v>0</v>
      </c>
    </row>
    <row r="8" spans="1:6" x14ac:dyDescent="0.2">
      <c r="A8">
        <v>255020</v>
      </c>
      <c r="B8" s="19" t="s">
        <v>32</v>
      </c>
      <c r="C8" s="21">
        <v>0</v>
      </c>
      <c r="E8" s="19" t="s">
        <v>42</v>
      </c>
      <c r="F8" s="21">
        <v>0</v>
      </c>
    </row>
    <row r="9" spans="1:6" x14ac:dyDescent="0.2">
      <c r="A9" s="30"/>
      <c r="B9" s="28"/>
      <c r="C9" s="29"/>
      <c r="D9" s="30"/>
      <c r="E9" s="28"/>
      <c r="F9" s="29"/>
    </row>
    <row r="10" spans="1:6" x14ac:dyDescent="0.2">
      <c r="A10" s="22" t="s">
        <v>51</v>
      </c>
      <c r="E10" s="22"/>
    </row>
    <row r="11" spans="1:6" x14ac:dyDescent="0.2">
      <c r="A11" s="19">
        <v>265020</v>
      </c>
      <c r="B11" s="19" t="s">
        <v>40</v>
      </c>
      <c r="C11" s="21">
        <v>0</v>
      </c>
      <c r="E11" s="19" t="s">
        <v>40</v>
      </c>
      <c r="F11" s="23">
        <v>0</v>
      </c>
    </row>
    <row r="12" spans="1:6" x14ac:dyDescent="0.2">
      <c r="A12" s="28"/>
      <c r="B12" s="28"/>
      <c r="C12" s="29"/>
      <c r="D12" s="30"/>
      <c r="E12" s="28"/>
      <c r="F12" s="30"/>
    </row>
    <row r="13" spans="1:6" x14ac:dyDescent="0.2">
      <c r="A13" s="22" t="s">
        <v>36</v>
      </c>
    </row>
    <row r="14" spans="1:6" x14ac:dyDescent="0.2">
      <c r="A14" s="19">
        <v>841210</v>
      </c>
      <c r="B14" t="s">
        <v>37</v>
      </c>
      <c r="C14" s="20">
        <v>0</v>
      </c>
      <c r="E14" t="s">
        <v>37</v>
      </c>
      <c r="F14" s="20">
        <v>0</v>
      </c>
    </row>
    <row r="15" spans="1:6" x14ac:dyDescent="0.2">
      <c r="A15" s="22"/>
      <c r="B15" t="s">
        <v>38</v>
      </c>
      <c r="C15" s="20">
        <v>0</v>
      </c>
      <c r="E15" t="s">
        <v>38</v>
      </c>
      <c r="F15" s="20">
        <v>0</v>
      </c>
    </row>
    <row r="16" spans="1:6" x14ac:dyDescent="0.2">
      <c r="A16" s="22"/>
      <c r="B16" s="19" t="s">
        <v>39</v>
      </c>
      <c r="C16" s="21">
        <f>SUM(C14:C15)</f>
        <v>0</v>
      </c>
      <c r="E16" s="19" t="s">
        <v>39</v>
      </c>
      <c r="F16" s="21">
        <f>SUM(F14:F15)</f>
        <v>0</v>
      </c>
    </row>
    <row r="17" spans="1:6" x14ac:dyDescent="0.2">
      <c r="A17" s="31"/>
      <c r="B17" s="30"/>
      <c r="C17" s="30"/>
      <c r="D17" s="30"/>
      <c r="E17" s="30"/>
      <c r="F17" s="29"/>
    </row>
    <row r="18" spans="1:6" x14ac:dyDescent="0.2">
      <c r="A18" s="22" t="s">
        <v>52</v>
      </c>
      <c r="E18" s="19"/>
      <c r="F18" s="20"/>
    </row>
    <row r="19" spans="1:6" x14ac:dyDescent="0.2">
      <c r="A19" s="22"/>
      <c r="E19" s="19"/>
      <c r="F19" s="20"/>
    </row>
    <row r="20" spans="1:6" x14ac:dyDescent="0.2">
      <c r="A20">
        <v>619090</v>
      </c>
      <c r="B20" s="19" t="s">
        <v>29</v>
      </c>
      <c r="C20" s="20">
        <v>0</v>
      </c>
      <c r="E20" s="19" t="s">
        <v>44</v>
      </c>
      <c r="F20" s="20">
        <v>0</v>
      </c>
    </row>
    <row r="21" spans="1:6" x14ac:dyDescent="0.2">
      <c r="A21">
        <v>118010</v>
      </c>
      <c r="B21" s="19" t="s">
        <v>27</v>
      </c>
      <c r="C21" s="7">
        <v>0</v>
      </c>
      <c r="E21" s="19" t="s">
        <v>45</v>
      </c>
      <c r="F21" s="20">
        <v>0</v>
      </c>
    </row>
    <row r="22" spans="1:6" x14ac:dyDescent="0.2">
      <c r="A22">
        <v>118012</v>
      </c>
      <c r="B22" s="19" t="s">
        <v>28</v>
      </c>
      <c r="C22" s="20">
        <v>0</v>
      </c>
      <c r="E22" s="19" t="s">
        <v>46</v>
      </c>
      <c r="F22" s="21">
        <f>SUM(F17:F21)</f>
        <v>0</v>
      </c>
    </row>
    <row r="23" spans="1:6" x14ac:dyDescent="0.2">
      <c r="A23">
        <v>619090</v>
      </c>
      <c r="B23" s="19" t="s">
        <v>46</v>
      </c>
      <c r="C23" s="21">
        <f>SUM(C20:C22)</f>
        <v>0</v>
      </c>
      <c r="E23" t="s">
        <v>56</v>
      </c>
      <c r="F23">
        <f>F42</f>
        <v>0</v>
      </c>
    </row>
    <row r="24" spans="1:6" x14ac:dyDescent="0.2">
      <c r="B24" s="19"/>
      <c r="C24" s="20"/>
      <c r="E24" s="19"/>
      <c r="F24" s="20"/>
    </row>
    <row r="25" spans="1:6" x14ac:dyDescent="0.2">
      <c r="B25" s="19"/>
      <c r="C25" s="20"/>
      <c r="E25" s="19"/>
      <c r="F25" s="20"/>
    </row>
    <row r="26" spans="1:6" x14ac:dyDescent="0.2">
      <c r="A26">
        <v>619030</v>
      </c>
      <c r="B26" s="19" t="s">
        <v>30</v>
      </c>
      <c r="C26" s="20">
        <v>0</v>
      </c>
      <c r="E26" s="19" t="s">
        <v>47</v>
      </c>
      <c r="F26" s="20">
        <v>0</v>
      </c>
    </row>
    <row r="27" spans="1:6" x14ac:dyDescent="0.2">
      <c r="B27" s="19" t="s">
        <v>49</v>
      </c>
      <c r="C27" s="20">
        <v>0</v>
      </c>
      <c r="E27" s="19" t="s">
        <v>11</v>
      </c>
      <c r="F27" s="20">
        <v>0</v>
      </c>
    </row>
    <row r="28" spans="1:6" x14ac:dyDescent="0.2">
      <c r="B28" s="19"/>
      <c r="C28" s="20"/>
      <c r="E28" s="24" t="s">
        <v>10</v>
      </c>
      <c r="F28" s="20">
        <v>0</v>
      </c>
    </row>
    <row r="29" spans="1:6" x14ac:dyDescent="0.2">
      <c r="B29" s="19"/>
      <c r="C29" s="20"/>
      <c r="E29" s="19" t="s">
        <v>9</v>
      </c>
      <c r="F29" s="20">
        <v>0</v>
      </c>
    </row>
    <row r="30" spans="1:6" x14ac:dyDescent="0.2">
      <c r="B30" s="19"/>
      <c r="C30" s="20"/>
      <c r="E30" s="19" t="s">
        <v>20</v>
      </c>
      <c r="F30" s="20">
        <v>0</v>
      </c>
    </row>
    <row r="31" spans="1:6" x14ac:dyDescent="0.2">
      <c r="A31">
        <v>619030</v>
      </c>
      <c r="B31" s="19" t="s">
        <v>48</v>
      </c>
      <c r="C31" s="21">
        <f>SUM(C26:C30)</f>
        <v>0</v>
      </c>
      <c r="E31" s="19" t="s">
        <v>48</v>
      </c>
      <c r="F31" s="21">
        <f>SUM(F26:F30)</f>
        <v>0</v>
      </c>
    </row>
    <row r="32" spans="1:6" x14ac:dyDescent="0.2">
      <c r="B32" s="19"/>
      <c r="C32" s="20"/>
      <c r="E32" s="19"/>
      <c r="F32" s="20"/>
    </row>
    <row r="33" spans="1:6" x14ac:dyDescent="0.2">
      <c r="C33" s="20"/>
      <c r="F33" s="20"/>
    </row>
    <row r="34" spans="1:6" x14ac:dyDescent="0.2">
      <c r="E34" t="s">
        <v>53</v>
      </c>
    </row>
    <row r="36" spans="1:6" x14ac:dyDescent="0.2">
      <c r="E36" t="s">
        <v>54</v>
      </c>
      <c r="F36">
        <v>0</v>
      </c>
    </row>
    <row r="37" spans="1:6" x14ac:dyDescent="0.2">
      <c r="E37" t="s">
        <v>54</v>
      </c>
      <c r="F37">
        <v>0</v>
      </c>
    </row>
    <row r="38" spans="1:6" x14ac:dyDescent="0.2">
      <c r="E38" t="s">
        <v>54</v>
      </c>
      <c r="F38">
        <v>0</v>
      </c>
    </row>
    <row r="39" spans="1:6" x14ac:dyDescent="0.2">
      <c r="E39" t="s">
        <v>54</v>
      </c>
      <c r="F39">
        <v>0</v>
      </c>
    </row>
    <row r="40" spans="1:6" x14ac:dyDescent="0.2">
      <c r="A40" s="22"/>
      <c r="C40" s="20"/>
      <c r="E40" t="s">
        <v>54</v>
      </c>
      <c r="F40">
        <v>0</v>
      </c>
    </row>
    <row r="41" spans="1:6" x14ac:dyDescent="0.2">
      <c r="F41">
        <v>0</v>
      </c>
    </row>
    <row r="42" spans="1:6" x14ac:dyDescent="0.2">
      <c r="A42" s="22"/>
      <c r="C42" s="20"/>
      <c r="E42" t="s">
        <v>55</v>
      </c>
      <c r="F42" s="23">
        <f>SUM(F37:F40)</f>
        <v>0</v>
      </c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6"/>
  <sheetViews>
    <sheetView topLeftCell="A13" workbookViewId="0">
      <selection activeCell="K6" sqref="K6"/>
    </sheetView>
  </sheetViews>
  <sheetFormatPr defaultColWidth="9.140625" defaultRowHeight="15" x14ac:dyDescent="0.2"/>
  <cols>
    <col min="1" max="1" width="4" style="1" customWidth="1"/>
    <col min="2" max="2" width="12.7109375" style="1" bestFit="1" customWidth="1"/>
    <col min="3" max="3" width="10.140625" style="1" bestFit="1" customWidth="1"/>
    <col min="4" max="4" width="17.85546875" style="1" customWidth="1"/>
    <col min="5" max="8" width="14.28515625" style="1" customWidth="1"/>
    <col min="9" max="9" width="15.5703125" style="1" customWidth="1"/>
    <col min="10" max="11" width="14.42578125" style="1" customWidth="1"/>
    <col min="12" max="12" width="4.28515625" style="1" customWidth="1"/>
    <col min="13" max="13" width="4" style="1" customWidth="1"/>
    <col min="14" max="14" width="14.7109375" style="1" customWidth="1"/>
    <col min="15" max="15" width="12.7109375" style="12" customWidth="1"/>
    <col min="16" max="17" width="12.7109375" style="1" customWidth="1"/>
    <col min="18" max="18" width="16.140625" style="1" customWidth="1"/>
    <col min="19" max="19" width="12.7109375" style="1" bestFit="1" customWidth="1"/>
    <col min="20" max="16384" width="9.140625" style="1"/>
  </cols>
  <sheetData>
    <row r="1" spans="1:16" ht="18" x14ac:dyDescent="0.25">
      <c r="A1" s="4" t="s">
        <v>0</v>
      </c>
      <c r="L1" s="4"/>
    </row>
    <row r="3" spans="1:16" ht="18.75" x14ac:dyDescent="0.3">
      <c r="A3" s="5" t="s">
        <v>1</v>
      </c>
      <c r="F3" s="11" t="s">
        <v>19</v>
      </c>
      <c r="G3" s="11"/>
      <c r="L3" s="5"/>
    </row>
    <row r="4" spans="1:16" ht="15.75" x14ac:dyDescent="0.25">
      <c r="E4" s="25" t="s">
        <v>21</v>
      </c>
      <c r="F4" s="26"/>
      <c r="G4" s="27"/>
      <c r="H4" s="25" t="s">
        <v>22</v>
      </c>
      <c r="I4" s="26"/>
      <c r="J4" s="27"/>
    </row>
    <row r="5" spans="1:16" ht="15.75" x14ac:dyDescent="0.25">
      <c r="A5" s="2" t="s">
        <v>2</v>
      </c>
      <c r="E5" s="17" t="s">
        <v>23</v>
      </c>
      <c r="F5" s="3" t="s">
        <v>24</v>
      </c>
      <c r="G5" s="18" t="s">
        <v>25</v>
      </c>
      <c r="H5" s="17" t="s">
        <v>23</v>
      </c>
      <c r="I5" s="3" t="s">
        <v>24</v>
      </c>
      <c r="J5" s="18" t="s">
        <v>25</v>
      </c>
    </row>
    <row r="6" spans="1:16" x14ac:dyDescent="0.2">
      <c r="B6" s="1" t="s">
        <v>26</v>
      </c>
      <c r="D6" s="12">
        <v>118010</v>
      </c>
      <c r="H6" s="1">
        <v>11077.58</v>
      </c>
      <c r="K6" s="1">
        <v>89306.52</v>
      </c>
    </row>
    <row r="7" spans="1:16" x14ac:dyDescent="0.2">
      <c r="B7" s="1" t="s">
        <v>3</v>
      </c>
      <c r="E7" s="1">
        <v>1116275.1200000001</v>
      </c>
      <c r="F7" s="1">
        <v>41409</v>
      </c>
      <c r="G7" s="1">
        <v>304823.40000000002</v>
      </c>
      <c r="H7" s="8">
        <f>E7</f>
        <v>1116275.1200000001</v>
      </c>
      <c r="I7" s="8">
        <f>F7</f>
        <v>41409</v>
      </c>
      <c r="J7" s="16">
        <f>G7</f>
        <v>304823.40000000002</v>
      </c>
      <c r="K7" s="1">
        <f>SUM(E7:G7)</f>
        <v>1462507.52</v>
      </c>
    </row>
    <row r="8" spans="1:16" x14ac:dyDescent="0.2">
      <c r="B8" s="1" t="s">
        <v>4</v>
      </c>
      <c r="H8" s="8">
        <v>-27558</v>
      </c>
      <c r="I8" s="8">
        <v>-1454.77</v>
      </c>
      <c r="J8" s="16">
        <v>-220.67</v>
      </c>
      <c r="K8" s="1">
        <v>-117519.26</v>
      </c>
    </row>
    <row r="9" spans="1:16" x14ac:dyDescent="0.2">
      <c r="B9" s="1" t="s">
        <v>5</v>
      </c>
      <c r="E9" s="1">
        <v>716823.85</v>
      </c>
      <c r="F9" s="1">
        <v>88016.010000000009</v>
      </c>
      <c r="G9" s="1">
        <v>136188.09</v>
      </c>
      <c r="H9" s="8">
        <f>E9+H6</f>
        <v>727901.42999999993</v>
      </c>
      <c r="I9" s="8">
        <f>F9</f>
        <v>88016.010000000009</v>
      </c>
      <c r="J9" s="16">
        <f>G9</f>
        <v>136188.09</v>
      </c>
      <c r="K9" s="1">
        <f>SUM(E9:G9)</f>
        <v>941027.95</v>
      </c>
    </row>
    <row r="10" spans="1:16" x14ac:dyDescent="0.2">
      <c r="B10" s="1" t="s">
        <v>6</v>
      </c>
      <c r="E10" s="3"/>
      <c r="F10" s="3"/>
      <c r="G10" s="3"/>
      <c r="H10" s="9"/>
      <c r="I10" s="9"/>
      <c r="J10" s="13"/>
      <c r="P10" s="12"/>
    </row>
    <row r="11" spans="1:16" x14ac:dyDescent="0.2">
      <c r="K11" s="1">
        <f>SUM(K6:K10)</f>
        <v>2375322.73</v>
      </c>
    </row>
    <row r="12" spans="1:16" ht="15.75" x14ac:dyDescent="0.25">
      <c r="A12" s="2" t="s">
        <v>7</v>
      </c>
      <c r="E12" s="2">
        <f t="shared" ref="E12:J12" si="0">SUM(E7:E10)</f>
        <v>1833098.9700000002</v>
      </c>
      <c r="F12" s="2">
        <f t="shared" si="0"/>
        <v>129425.01000000001</v>
      </c>
      <c r="G12" s="2">
        <f t="shared" si="0"/>
        <v>441011.49</v>
      </c>
      <c r="H12" s="2">
        <f t="shared" si="0"/>
        <v>1816618.55</v>
      </c>
      <c r="I12" s="2">
        <f t="shared" si="0"/>
        <v>127970.24000000002</v>
      </c>
      <c r="J12" s="2">
        <f t="shared" si="0"/>
        <v>440790.82000000007</v>
      </c>
      <c r="K12" s="2"/>
    </row>
    <row r="13" spans="1:16" ht="15.75" x14ac:dyDescent="0.25">
      <c r="F13" s="2"/>
      <c r="G13" s="2">
        <f>E12+F12+G12</f>
        <v>2403535.4700000002</v>
      </c>
      <c r="I13" s="2"/>
      <c r="J13" s="2">
        <f>H12+I12+J12</f>
        <v>2385379.6100000003</v>
      </c>
    </row>
    <row r="14" spans="1:16" ht="15.75" x14ac:dyDescent="0.25">
      <c r="A14" s="2" t="s">
        <v>8</v>
      </c>
      <c r="K14" s="1">
        <f>1405687.52+976946.11</f>
        <v>2382633.63</v>
      </c>
    </row>
    <row r="16" spans="1:16" x14ac:dyDescent="0.2">
      <c r="B16" s="1" t="s">
        <v>12</v>
      </c>
      <c r="G16" s="1">
        <v>951.76</v>
      </c>
      <c r="H16" s="16"/>
      <c r="I16" s="16"/>
      <c r="J16" s="16">
        <v>951.76</v>
      </c>
      <c r="K16" s="1">
        <f>1405687.52+979971.06</f>
        <v>2385658.58</v>
      </c>
    </row>
    <row r="17" spans="1:17" x14ac:dyDescent="0.2">
      <c r="B17" s="1" t="s">
        <v>10</v>
      </c>
      <c r="E17" s="1">
        <v>2609.8000000000002</v>
      </c>
      <c r="F17" s="1">
        <v>230.2</v>
      </c>
      <c r="G17" s="1">
        <v>4268.8</v>
      </c>
      <c r="H17" s="16">
        <v>2609.8000000000002</v>
      </c>
      <c r="I17" s="16">
        <v>230.2</v>
      </c>
      <c r="J17" s="16">
        <v>4268.8</v>
      </c>
    </row>
    <row r="18" spans="1:17" x14ac:dyDescent="0.2">
      <c r="B18" s="1" t="s">
        <v>20</v>
      </c>
      <c r="E18" s="1">
        <v>12571.14</v>
      </c>
      <c r="F18" s="1">
        <v>2158.86</v>
      </c>
      <c r="G18" s="1">
        <v>1339.25</v>
      </c>
      <c r="H18" s="16">
        <v>12571.14</v>
      </c>
      <c r="I18" s="16">
        <v>2158.86</v>
      </c>
      <c r="J18" s="16">
        <v>1339.25</v>
      </c>
    </row>
    <row r="19" spans="1:17" x14ac:dyDescent="0.2">
      <c r="B19" s="1" t="s">
        <v>11</v>
      </c>
      <c r="E19" s="1">
        <v>10734.7</v>
      </c>
      <c r="F19" s="1">
        <v>35700.75</v>
      </c>
      <c r="G19" s="1">
        <v>32704.75</v>
      </c>
      <c r="H19" s="16">
        <v>10734.7</v>
      </c>
      <c r="I19" s="16">
        <v>35700.75</v>
      </c>
      <c r="J19" s="16">
        <v>32704.75</v>
      </c>
    </row>
    <row r="20" spans="1:17" x14ac:dyDescent="0.2">
      <c r="B20" s="1" t="s">
        <v>9</v>
      </c>
      <c r="E20" s="1">
        <v>160450.87</v>
      </c>
      <c r="F20" s="1">
        <v>24866.32</v>
      </c>
      <c r="G20" s="1">
        <v>76474.5</v>
      </c>
      <c r="H20" s="16">
        <v>160450.87</v>
      </c>
      <c r="I20" s="16">
        <v>24866.32</v>
      </c>
      <c r="J20" s="16">
        <v>76474.5</v>
      </c>
    </row>
    <row r="21" spans="1:17" x14ac:dyDescent="0.2">
      <c r="B21" s="1" t="s">
        <v>13</v>
      </c>
      <c r="H21" s="8"/>
      <c r="I21" s="8"/>
      <c r="J21" s="16"/>
    </row>
    <row r="22" spans="1:17" x14ac:dyDescent="0.2">
      <c r="E22" s="3"/>
      <c r="F22" s="3"/>
      <c r="G22" s="3"/>
      <c r="H22" s="9"/>
      <c r="I22" s="9"/>
      <c r="J22" s="13"/>
    </row>
    <row r="24" spans="1:17" ht="15.75" x14ac:dyDescent="0.25">
      <c r="A24" s="2" t="s">
        <v>14</v>
      </c>
      <c r="E24" s="2">
        <f t="shared" ref="E24:J24" si="1">SUM(E16:E21)</f>
        <v>186366.51</v>
      </c>
      <c r="F24" s="2">
        <f t="shared" si="1"/>
        <v>62956.13</v>
      </c>
      <c r="G24" s="2">
        <f t="shared" si="1"/>
        <v>115739.06</v>
      </c>
      <c r="H24" s="2">
        <f t="shared" si="1"/>
        <v>186366.51</v>
      </c>
      <c r="I24" s="2">
        <f t="shared" si="1"/>
        <v>62956.13</v>
      </c>
      <c r="J24" s="2">
        <f t="shared" si="1"/>
        <v>115739.06</v>
      </c>
      <c r="K24" s="2"/>
    </row>
    <row r="25" spans="1:17" ht="15.75" x14ac:dyDescent="0.25">
      <c r="A25" s="2"/>
      <c r="F25" s="2"/>
      <c r="G25" s="2">
        <f>E24+F24+G24</f>
        <v>365061.7</v>
      </c>
      <c r="I25" s="2"/>
      <c r="J25" s="2">
        <f>H24+I24+J24</f>
        <v>365061.7</v>
      </c>
      <c r="K25" s="2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N26" s="14"/>
      <c r="O26" s="15"/>
      <c r="P26" s="14"/>
      <c r="Q26" s="14"/>
    </row>
    <row r="27" spans="1:17" ht="15.75" x14ac:dyDescent="0.25">
      <c r="N27" s="12"/>
      <c r="O27" s="14"/>
    </row>
    <row r="28" spans="1:17" ht="18.75" x14ac:dyDescent="0.3">
      <c r="A28" s="5" t="s">
        <v>15</v>
      </c>
      <c r="F28" s="2" t="s">
        <v>21</v>
      </c>
      <c r="G28" s="1" t="s">
        <v>17</v>
      </c>
      <c r="H28" s="2" t="s">
        <v>22</v>
      </c>
      <c r="I28" s="6" t="s">
        <v>17</v>
      </c>
      <c r="N28" s="12"/>
      <c r="O28" s="1"/>
    </row>
    <row r="29" spans="1:17" x14ac:dyDescent="0.2">
      <c r="N29" s="12"/>
      <c r="O29" s="1"/>
    </row>
    <row r="30" spans="1:17" ht="15.75" x14ac:dyDescent="0.25">
      <c r="A30" s="2" t="s">
        <v>2</v>
      </c>
      <c r="N30" s="12"/>
      <c r="O30" s="1"/>
    </row>
    <row r="31" spans="1:17" ht="15.75" x14ac:dyDescent="0.25">
      <c r="B31" s="1" t="s">
        <v>16</v>
      </c>
      <c r="F31" s="10">
        <v>1801851.1</v>
      </c>
      <c r="G31" s="1">
        <f>G13-F31</f>
        <v>601684.37000000011</v>
      </c>
      <c r="H31" s="10">
        <v>2403535.4700000002</v>
      </c>
      <c r="I31" s="1">
        <f>J13-H31</f>
        <v>-18155.85999999987</v>
      </c>
      <c r="N31" s="12"/>
      <c r="O31" s="1"/>
    </row>
    <row r="33" spans="1:9" ht="15.75" x14ac:dyDescent="0.25">
      <c r="A33" s="2" t="s">
        <v>8</v>
      </c>
    </row>
    <row r="34" spans="1:9" ht="15.75" x14ac:dyDescent="0.25">
      <c r="B34" s="1" t="s">
        <v>18</v>
      </c>
      <c r="F34" s="10">
        <v>249322.64</v>
      </c>
      <c r="G34" s="1">
        <f>G25-F34</f>
        <v>115739.06</v>
      </c>
      <c r="H34" s="10">
        <v>365061.7</v>
      </c>
      <c r="I34" s="1">
        <f>J25-H34</f>
        <v>0</v>
      </c>
    </row>
    <row r="35" spans="1:9" x14ac:dyDescent="0.2">
      <c r="B35" s="7"/>
    </row>
    <row r="36" spans="1:9" x14ac:dyDescent="0.2">
      <c r="B36" s="7"/>
    </row>
  </sheetData>
  <mergeCells count="2">
    <mergeCell ref="E4:G4"/>
    <mergeCell ref="H4:J4"/>
  </mergeCells>
  <phoneticPr fontId="0" type="noConversion"/>
  <pageMargins left="0.39370078740157483" right="0.39370078740157483" top="0.59055118110236227" bottom="0.19685039370078741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Ark2</vt:lpstr>
      <vt:lpstr>Ark1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Dalkvist</dc:creator>
  <cp:lastModifiedBy>margit Christiansen</cp:lastModifiedBy>
  <cp:lastPrinted>2025-01-24T12:33:42Z</cp:lastPrinted>
  <dcterms:created xsi:type="dcterms:W3CDTF">2012-01-15T11:12:40Z</dcterms:created>
  <dcterms:modified xsi:type="dcterms:W3CDTF">2025-01-24T12:40:31Z</dcterms:modified>
</cp:coreProperties>
</file>